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570" windowHeight="8205" tabRatio="5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List1!$A$1:$H$108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6" i="1" l="1"/>
  <c r="G96" i="1"/>
  <c r="F96" i="1"/>
  <c r="G95" i="1"/>
  <c r="F95" i="1"/>
  <c r="G92" i="1"/>
  <c r="F92" i="1"/>
  <c r="H89" i="1"/>
  <c r="H88" i="1" s="1"/>
  <c r="G89" i="1"/>
  <c r="F89" i="1"/>
  <c r="F88" i="1" s="1"/>
  <c r="G88" i="1"/>
  <c r="H84" i="1"/>
  <c r="H81" i="1" s="1"/>
  <c r="G84" i="1"/>
  <c r="F84" i="1"/>
  <c r="G82" i="1"/>
  <c r="F82" i="1"/>
  <c r="F81" i="1" s="1"/>
  <c r="G81" i="1"/>
  <c r="G78" i="1"/>
  <c r="F78" i="1"/>
  <c r="G77" i="1"/>
  <c r="F77" i="1"/>
  <c r="H72" i="1"/>
  <c r="G72" i="1"/>
  <c r="F72" i="1"/>
  <c r="H67" i="1"/>
  <c r="G67" i="1"/>
  <c r="F67" i="1"/>
  <c r="H57" i="1"/>
  <c r="G57" i="1"/>
  <c r="F57" i="1"/>
  <c r="H54" i="1"/>
  <c r="G54" i="1"/>
  <c r="F54" i="1"/>
  <c r="H50" i="1"/>
  <c r="H49" i="1" s="1"/>
  <c r="G50" i="1"/>
  <c r="F50" i="1"/>
  <c r="F49" i="1" s="1"/>
  <c r="G49" i="1"/>
  <c r="G45" i="1"/>
  <c r="F45" i="1"/>
  <c r="G43" i="1"/>
  <c r="F43" i="1"/>
  <c r="G40" i="1"/>
  <c r="G39" i="1" s="1"/>
  <c r="G38" i="1" s="1"/>
  <c r="G100" i="1" s="1"/>
  <c r="F40" i="1"/>
  <c r="H39" i="1"/>
  <c r="H38" i="1" s="1"/>
  <c r="H100" i="1" s="1"/>
  <c r="F39" i="1"/>
  <c r="F38" i="1" s="1"/>
  <c r="F100" i="1" s="1"/>
  <c r="H29" i="1"/>
  <c r="H28" i="1" s="1"/>
  <c r="G29" i="1"/>
  <c r="F29" i="1"/>
  <c r="F28" i="1" s="1"/>
  <c r="G28" i="1"/>
  <c r="H23" i="1"/>
  <c r="H22" i="1" s="1"/>
  <c r="G23" i="1"/>
  <c r="F23" i="1"/>
  <c r="F22" i="1" s="1"/>
  <c r="G22" i="1"/>
  <c r="H21" i="1"/>
  <c r="H20" i="1"/>
  <c r="G19" i="1"/>
  <c r="H19" i="1" s="1"/>
  <c r="F19" i="1"/>
  <c r="H18" i="1"/>
  <c r="G18" i="1"/>
  <c r="F18" i="1"/>
  <c r="H12" i="1"/>
  <c r="G12" i="1"/>
  <c r="G11" i="1" s="1"/>
  <c r="G10" i="1" s="1"/>
  <c r="G99" i="1" s="1"/>
  <c r="G101" i="1" s="1"/>
  <c r="G103" i="1" s="1"/>
  <c r="H102" i="1" s="1"/>
  <c r="F12" i="1"/>
  <c r="H11" i="1"/>
  <c r="H10" i="1" s="1"/>
  <c r="H99" i="1" s="1"/>
  <c r="H101" i="1" s="1"/>
  <c r="H103" i="1" s="1"/>
  <c r="F11" i="1"/>
  <c r="F10" i="1" s="1"/>
  <c r="F99" i="1" s="1"/>
  <c r="F101" i="1" s="1"/>
</calcChain>
</file>

<file path=xl/sharedStrings.xml><?xml version="1.0" encoding="utf-8"?>
<sst xmlns="http://schemas.openxmlformats.org/spreadsheetml/2006/main" count="101" uniqueCount="93">
  <si>
    <t>ZAJEDNICA SPORTSKIH UDRUGA GRADA VARAŽDINA</t>
  </si>
  <si>
    <t xml:space="preserve">     PLAN PRIHODA I RASHODA ZA 2024. GODINU</t>
  </si>
  <si>
    <t>POZICIJA</t>
  </si>
  <si>
    <t>Ostv.31.10.23.</t>
  </si>
  <si>
    <t>Proj.31.12.23</t>
  </si>
  <si>
    <t>PLAN 2024.</t>
  </si>
  <si>
    <t>PRIHODI</t>
  </si>
  <si>
    <t xml:space="preserve">Prihodi od prodaje roba i pružanja usluga </t>
  </si>
  <si>
    <t>Prihodi od najma dvorana i sp.terena</t>
  </si>
  <si>
    <t>Prihodi od najma poslovnih prostora</t>
  </si>
  <si>
    <t>Prihodi od najma kombi vozila</t>
  </si>
  <si>
    <t>Prihodi od reklama</t>
  </si>
  <si>
    <t>Prihodi od ostalih usluga</t>
  </si>
  <si>
    <t>Prihodi od imovine</t>
  </si>
  <si>
    <t>Prihodi od financijske imovine</t>
  </si>
  <si>
    <t>Kamate na depozite</t>
  </si>
  <si>
    <t xml:space="preserve">Prihodi od donacija </t>
  </si>
  <si>
    <t>Prihodi od donacija iz proračuna</t>
  </si>
  <si>
    <t>Prihodi od donacija iz proračuna grada VŽ</t>
  </si>
  <si>
    <t>Prihodi – subvencije za električnu energiju</t>
  </si>
  <si>
    <t>Ostali prihodi od donacija</t>
  </si>
  <si>
    <t>354-355</t>
  </si>
  <si>
    <t>Ostali prihodi</t>
  </si>
  <si>
    <t>Prihodi od naknade štete i refundacija</t>
  </si>
  <si>
    <t xml:space="preserve">Prihodi od naknade šteta </t>
  </si>
  <si>
    <t>Prihodi od refundacija</t>
  </si>
  <si>
    <t>Prihodi od prodaje dugotrajne imovine</t>
  </si>
  <si>
    <t>Ostali nespomenuti prihodi</t>
  </si>
  <si>
    <t>Otpis obaveza</t>
  </si>
  <si>
    <t>RASHODI</t>
  </si>
  <si>
    <t>Rashodi za radnike</t>
  </si>
  <si>
    <t>Plaće</t>
  </si>
  <si>
    <t>Plaće za redovan rad</t>
  </si>
  <si>
    <t>Plaće za prekovremeni rad</t>
  </si>
  <si>
    <t>Ostali rashodi za radnike</t>
  </si>
  <si>
    <t>Ostali rashodi za radnike (regr.,božićn.,nagrade,..)</t>
  </si>
  <si>
    <t>Doprinosi na plaće</t>
  </si>
  <si>
    <t>Doprinosi za zdravstveno osiguranje</t>
  </si>
  <si>
    <t>Materijalni rashodi</t>
  </si>
  <si>
    <t>Naknade troškova radnicima</t>
  </si>
  <si>
    <t>Službena putovanja</t>
  </si>
  <si>
    <t>Naknada za prijevoz</t>
  </si>
  <si>
    <t>Stručno usavršavanje radnika</t>
  </si>
  <si>
    <t>Naknade ostalim osobama izvan rad.odnosa</t>
  </si>
  <si>
    <t>Naknada za obavljanje aktivnosti</t>
  </si>
  <si>
    <t>Naknade ostalih troškova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</si>
  <si>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</si>
  <si>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</si>
  <si>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</si>
  <si>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</si>
  <si>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</si>
  <si>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</si>
  <si>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</si>
  <si>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</si>
  <si>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</si>
  <si>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 xml:space="preserve">Ostale usluge 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</si>
  <si>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</si>
  <si>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</si>
  <si>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</si>
  <si>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</si>
  <si>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</si>
  <si>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Ostali nespomenuti materijalni rashodi</t>
  </si>
  <si>
    <t>Premije osiguranja</t>
  </si>
  <si>
    <t>Reprezentacija</t>
  </si>
  <si>
    <t>Rashodi amortizacije</t>
  </si>
  <si>
    <t>Amortizacija</t>
  </si>
  <si>
    <t>Financijski rashodi</t>
  </si>
  <si>
    <t>Kamate za primljene kredite i zajmove</t>
  </si>
  <si>
    <t>Kamate za primljene kredite leasing kuća</t>
  </si>
  <si>
    <t>Ostali financijski rashodi</t>
  </si>
  <si>
    <t>Bankarske usluge i usluge pl.prometa</t>
  </si>
  <si>
    <t>Zatezne kamate</t>
  </si>
  <si>
    <t>Ostali nespomenuti financ.rashodi</t>
  </si>
  <si>
    <t>Donacije</t>
  </si>
  <si>
    <t>Tekuće donacije</t>
  </si>
  <si>
    <t>Stipendije</t>
  </si>
  <si>
    <t>Ostale donacije</t>
  </si>
  <si>
    <t xml:space="preserve">Ostali rashodi </t>
  </si>
  <si>
    <t>Ostali nespomenuti rashodi</t>
  </si>
  <si>
    <t>Otpisana potraživanja</t>
  </si>
  <si>
    <t>Ukupno prihodi</t>
  </si>
  <si>
    <t>Ukupno rashodi</t>
  </si>
  <si>
    <t>Višak / manjak prihoda razdoblja</t>
  </si>
  <si>
    <t>Preneseni višak / manjak iz preth.razdoblja</t>
  </si>
  <si>
    <t>Ostatak viška/manjka za prijenos u nar.godi.</t>
  </si>
  <si>
    <t xml:space="preserve">                     Stručne službe Zajednice sportskih udruga Grada Varaždina</t>
  </si>
  <si>
    <t>PLAN ZADUŽENJA I OTPLATA ZA 2021.</t>
  </si>
  <si>
    <t xml:space="preserve">ZAJEDNICA SPORTSKIH UDRUGA GRADA VARAŽDINA u 2021. godini neće se </t>
  </si>
  <si>
    <t>dugoročno niti kratkoročno zaduživati niti će odobravati zajmove.</t>
  </si>
  <si>
    <t>Prema Ugovoru broj 1034184 sklopljenom sa OTP leasingom dana 14.06.2018. god.</t>
  </si>
  <si>
    <t>u 2021. godini, Zajednica će imati izdatke po osnovi otplate za dostavno vozilo PEUGEOT</t>
  </si>
  <si>
    <t>EXPERT broj šasije: VF3VFAHKHHZ083767 u iznosu 32.253,12 kuna.</t>
  </si>
  <si>
    <t>Glavnica iznosi 28.641,34 kn dok je kamata 3.611,78 kn.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</si>
</sst>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1" fillId="0" borderId="1" xfId="0" applyFont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4" fontId="1" fillId="0" borderId="1" xfId="0" applyNumberFormat="1" applyFont="1" applyBorder="1"/>
    <xf numFmtId="0" fontId="0" fillId="3" borderId="1" xfId="0" applyFont="1" applyFill="1" applyBorder="1"/>
    <xf numFmtId="3" fontId="0" fillId="3" borderId="1" xfId="0" applyNumberFormat="1" applyFill="1" applyBorder="1"/>
    <xf numFmtId="4" fontId="0" fillId="0" borderId="1" xfId="0" applyNumberFormat="1" applyBorder="1"/>
    <xf numFmtId="0" fontId="0" fillId="3" borderId="0" xfId="0" applyFill="1"/>
    <xf numFmtId="0" fontId="0" fillId="2" borderId="1" xfId="0" applyFont="1" applyFill="1" applyBorder="1"/>
    <xf numFmtId="0" fontId="3" fillId="3" borderId="1" xfId="0" applyFont="1" applyFill="1" applyBorder="1"/>
    <xf numFmtId="1" fontId="0" fillId="3" borderId="1" xfId="0" applyNumberFormat="1" applyFill="1" applyBorder="1"/>
    <xf numFmtId="0" fontId="0" fillId="2" borderId="1" xfId="0" applyFill="1" applyBorder="1"/>
    <xf numFmtId="10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0" fillId="3" borderId="4" xfId="0" applyFill="1" applyBorder="1"/>
    <xf numFmtId="0" fontId="0" fillId="0" borderId="2" xfId="0" applyBorder="1"/>
    <xf numFmtId="0" fontId="0" fillId="0" borderId="5" xfId="0" applyBorder="1"/>
    <xf numFmtId="3" fontId="0" fillId="0" borderId="5" xfId="0" applyNumberFormat="1" applyBorder="1"/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7"/>
  <sheetViews>
    <sheetView tabSelected="1" zoomScaleNormal="100" workbookViewId="0">
      <selection activeCell="K43" sqref="K43"/>
    </sheetView>
  </sheetViews>
  <sheetFormatPr defaultColWidth="8.5703125" defaultRowHeight="12.75" x14ac:dyDescent="0.2"/>
  <cols>
    <col min="1" max="1" width="1.140625" customWidth="1"/>
    <col min="2" max="3" width="3.7109375" customWidth="1"/>
    <col min="4" max="4" width="7.85546875" customWidth="1"/>
    <col min="5" max="5" width="44.85546875" customWidth="1"/>
    <col min="6" max="6" width="11.28515625" customWidth="1"/>
    <col min="7" max="7" width="10.140625" customWidth="1"/>
    <col min="8" max="8" width="11.7109375" customWidth="1"/>
  </cols>
  <sheetData>
    <row r="1" spans="2:12" x14ac:dyDescent="0.2">
      <c r="B1" s="1" t="s">
        <v>0</v>
      </c>
      <c r="C1" s="1"/>
      <c r="D1" s="1"/>
      <c r="E1" s="1"/>
    </row>
    <row r="6" spans="2:12" x14ac:dyDescent="0.2">
      <c r="C6" s="1"/>
      <c r="D6" s="1"/>
      <c r="E6" s="2" t="s">
        <v>1</v>
      </c>
      <c r="F6" s="3"/>
      <c r="G6" s="3"/>
    </row>
    <row r="7" spans="2:12" x14ac:dyDescent="0.2">
      <c r="C7" s="1"/>
      <c r="D7" s="1"/>
      <c r="E7" s="2"/>
      <c r="F7" s="3"/>
      <c r="G7" s="3"/>
    </row>
    <row r="9" spans="2:12" x14ac:dyDescent="0.2">
      <c r="B9" s="4"/>
      <c r="C9" s="4"/>
      <c r="D9" s="4"/>
      <c r="E9" s="5" t="s">
        <v>2</v>
      </c>
      <c r="F9" s="6" t="s">
        <v>3</v>
      </c>
      <c r="G9" s="6" t="s">
        <v>4</v>
      </c>
      <c r="H9" s="6" t="s">
        <v>5</v>
      </c>
    </row>
    <row r="10" spans="2:12" x14ac:dyDescent="0.2">
      <c r="B10" s="7">
        <v>3</v>
      </c>
      <c r="C10" s="7"/>
      <c r="D10" s="7"/>
      <c r="E10" s="7" t="s">
        <v>6</v>
      </c>
      <c r="F10" s="8">
        <f>F11+F18+F22+F28</f>
        <v>1594256</v>
      </c>
      <c r="G10" s="8">
        <f>G11+G18+G22+G28</f>
        <v>1916938</v>
      </c>
      <c r="H10" s="9">
        <f>H11+H18+H22+H28</f>
        <v>1717750</v>
      </c>
    </row>
    <row r="11" spans="2:12" x14ac:dyDescent="0.2">
      <c r="B11" s="7">
        <v>31</v>
      </c>
      <c r="C11" s="7"/>
      <c r="D11" s="7"/>
      <c r="E11" s="7" t="s">
        <v>7</v>
      </c>
      <c r="F11" s="8">
        <f>F12</f>
        <v>44771</v>
      </c>
      <c r="G11" s="8">
        <f>G12</f>
        <v>53533</v>
      </c>
      <c r="H11" s="9">
        <f>H12</f>
        <v>54500</v>
      </c>
    </row>
    <row r="12" spans="2:12" x14ac:dyDescent="0.2">
      <c r="B12" s="10"/>
      <c r="C12" s="10">
        <v>311</v>
      </c>
      <c r="D12" s="11"/>
      <c r="E12" s="11" t="s">
        <v>7</v>
      </c>
      <c r="F12" s="12">
        <f>F17+F16+F15+F14+F13</f>
        <v>44771</v>
      </c>
      <c r="G12" s="12">
        <f>G17+G16+G15+G14+G13</f>
        <v>53533</v>
      </c>
      <c r="H12" s="13">
        <f>H13+H14+H15+H16+H17</f>
        <v>54500</v>
      </c>
    </row>
    <row r="13" spans="2:12" x14ac:dyDescent="0.2">
      <c r="B13" s="10"/>
      <c r="C13" s="10"/>
      <c r="D13" s="14">
        <v>311210</v>
      </c>
      <c r="E13" s="14" t="s">
        <v>8</v>
      </c>
      <c r="F13" s="15">
        <v>22452</v>
      </c>
      <c r="G13" s="15">
        <v>26942</v>
      </c>
      <c r="H13" s="16">
        <v>28000</v>
      </c>
    </row>
    <row r="14" spans="2:12" x14ac:dyDescent="0.2">
      <c r="B14" s="10"/>
      <c r="C14" s="10"/>
      <c r="D14" s="14">
        <v>311211</v>
      </c>
      <c r="E14" s="14" t="s">
        <v>9</v>
      </c>
      <c r="F14" s="15">
        <v>13754</v>
      </c>
      <c r="G14" s="15">
        <v>16505</v>
      </c>
      <c r="H14" s="16">
        <v>17000</v>
      </c>
    </row>
    <row r="15" spans="2:12" x14ac:dyDescent="0.2">
      <c r="B15" s="10"/>
      <c r="C15" s="10"/>
      <c r="D15" s="14">
        <v>3112110</v>
      </c>
      <c r="E15" s="14" t="s">
        <v>10</v>
      </c>
      <c r="F15" s="15">
        <v>7605</v>
      </c>
      <c r="G15" s="15">
        <v>9126</v>
      </c>
      <c r="H15" s="16">
        <v>9500</v>
      </c>
    </row>
    <row r="16" spans="2:12" x14ac:dyDescent="0.2">
      <c r="B16" s="10"/>
      <c r="C16" s="10"/>
      <c r="D16" s="14">
        <v>311213</v>
      </c>
      <c r="E16" s="14" t="s">
        <v>11</v>
      </c>
      <c r="F16" s="15">
        <v>0</v>
      </c>
      <c r="G16" s="15"/>
      <c r="H16" s="16"/>
      <c r="L16" s="17"/>
    </row>
    <row r="17" spans="2:8" x14ac:dyDescent="0.2">
      <c r="B17" s="10"/>
      <c r="C17" s="10"/>
      <c r="D17" s="14">
        <v>311215</v>
      </c>
      <c r="E17" s="14" t="s">
        <v>12</v>
      </c>
      <c r="F17" s="15">
        <v>960</v>
      </c>
      <c r="G17" s="15">
        <v>960</v>
      </c>
      <c r="H17" s="16"/>
    </row>
    <row r="18" spans="2:8" x14ac:dyDescent="0.2">
      <c r="B18" s="7">
        <v>34</v>
      </c>
      <c r="C18" s="7"/>
      <c r="D18" s="18"/>
      <c r="E18" s="7" t="s">
        <v>13</v>
      </c>
      <c r="F18" s="8">
        <f>SUM(F20)</f>
        <v>0</v>
      </c>
      <c r="G18" s="8">
        <f>SUM(G20)</f>
        <v>0</v>
      </c>
      <c r="H18" s="9">
        <f>G18/7.5345</f>
        <v>0</v>
      </c>
    </row>
    <row r="19" spans="2:8" x14ac:dyDescent="0.2">
      <c r="B19" s="10"/>
      <c r="C19" s="10">
        <v>341</v>
      </c>
      <c r="D19" s="14"/>
      <c r="E19" s="11" t="s">
        <v>14</v>
      </c>
      <c r="F19" s="12">
        <f>F20</f>
        <v>0</v>
      </c>
      <c r="G19" s="12">
        <f>G20</f>
        <v>0</v>
      </c>
      <c r="H19" s="16">
        <f>G19/7.5345</f>
        <v>0</v>
      </c>
    </row>
    <row r="20" spans="2:8" x14ac:dyDescent="0.2">
      <c r="B20" s="10"/>
      <c r="C20" s="10"/>
      <c r="D20" s="14">
        <v>341310</v>
      </c>
      <c r="E20" s="14" t="s">
        <v>15</v>
      </c>
      <c r="F20" s="15"/>
      <c r="G20" s="15"/>
      <c r="H20" s="16">
        <f>G20/7.5345</f>
        <v>0</v>
      </c>
    </row>
    <row r="21" spans="2:8" x14ac:dyDescent="0.2">
      <c r="B21" s="10"/>
      <c r="C21" s="10"/>
      <c r="D21" s="14"/>
      <c r="E21" s="14"/>
      <c r="F21" s="15"/>
      <c r="G21" s="15"/>
      <c r="H21" s="16">
        <f>G21/7.5345</f>
        <v>0</v>
      </c>
    </row>
    <row r="22" spans="2:8" x14ac:dyDescent="0.2">
      <c r="B22" s="7">
        <v>35</v>
      </c>
      <c r="C22" s="7"/>
      <c r="D22" s="18"/>
      <c r="E22" s="7" t="s">
        <v>16</v>
      </c>
      <c r="F22" s="8">
        <f>F23+F26</f>
        <v>1542654</v>
      </c>
      <c r="G22" s="8">
        <f>G23+G26</f>
        <v>1856574</v>
      </c>
      <c r="H22" s="9">
        <f>H23+H26</f>
        <v>1656250</v>
      </c>
    </row>
    <row r="23" spans="2:8" x14ac:dyDescent="0.2">
      <c r="B23" s="10"/>
      <c r="C23" s="10">
        <v>351</v>
      </c>
      <c r="D23" s="14"/>
      <c r="E23" s="11" t="s">
        <v>17</v>
      </c>
      <c r="F23" s="12">
        <f>F25+F24</f>
        <v>1515770</v>
      </c>
      <c r="G23" s="12">
        <f>G25+G24</f>
        <v>1829574</v>
      </c>
      <c r="H23" s="16">
        <f>H24+H25</f>
        <v>1626250</v>
      </c>
    </row>
    <row r="24" spans="2:8" x14ac:dyDescent="0.2">
      <c r="B24" s="10"/>
      <c r="C24" s="10"/>
      <c r="D24" s="14">
        <v>351220</v>
      </c>
      <c r="E24" s="14" t="s">
        <v>18</v>
      </c>
      <c r="F24" s="15">
        <v>1450016</v>
      </c>
      <c r="G24" s="15">
        <v>1750670</v>
      </c>
      <c r="H24" s="16">
        <v>1547250</v>
      </c>
    </row>
    <row r="25" spans="2:8" x14ac:dyDescent="0.2">
      <c r="B25" s="10"/>
      <c r="C25" s="10"/>
      <c r="D25" s="14">
        <v>3511</v>
      </c>
      <c r="E25" s="19" t="s">
        <v>19</v>
      </c>
      <c r="F25" s="12">
        <v>65754</v>
      </c>
      <c r="G25" s="12">
        <v>78904</v>
      </c>
      <c r="H25" s="16">
        <v>79000</v>
      </c>
    </row>
    <row r="26" spans="2:8" x14ac:dyDescent="0.2">
      <c r="B26" s="10"/>
      <c r="C26" s="10">
        <v>354</v>
      </c>
      <c r="D26" s="14"/>
      <c r="E26" s="11" t="s">
        <v>20</v>
      </c>
      <c r="F26" s="15">
        <v>26884</v>
      </c>
      <c r="G26" s="15">
        <v>27000</v>
      </c>
      <c r="H26" s="16">
        <v>30000</v>
      </c>
    </row>
    <row r="27" spans="2:8" x14ac:dyDescent="0.2">
      <c r="B27" s="10"/>
      <c r="C27" s="10">
        <v>355</v>
      </c>
      <c r="D27" s="14" t="s">
        <v>21</v>
      </c>
      <c r="E27" s="14" t="s">
        <v>20</v>
      </c>
      <c r="F27" s="15">
        <v>26884</v>
      </c>
      <c r="G27" s="15">
        <v>27000</v>
      </c>
      <c r="H27" s="16">
        <v>30000</v>
      </c>
    </row>
    <row r="28" spans="2:8" x14ac:dyDescent="0.2">
      <c r="B28" s="7">
        <v>36</v>
      </c>
      <c r="C28" s="7"/>
      <c r="D28" s="18"/>
      <c r="E28" s="7" t="s">
        <v>22</v>
      </c>
      <c r="F28" s="8">
        <f>F33+F29+F32</f>
        <v>6831</v>
      </c>
      <c r="G28" s="8">
        <f>G33+G29+G32</f>
        <v>6831</v>
      </c>
      <c r="H28" s="9">
        <f>H29+H32+H33</f>
        <v>7000</v>
      </c>
    </row>
    <row r="29" spans="2:8" x14ac:dyDescent="0.2">
      <c r="B29" s="10"/>
      <c r="C29" s="10">
        <v>361</v>
      </c>
      <c r="D29" s="14"/>
      <c r="E29" s="11" t="s">
        <v>23</v>
      </c>
      <c r="F29" s="12">
        <f>F31+F30</f>
        <v>6831</v>
      </c>
      <c r="G29" s="12">
        <f>G31+G30</f>
        <v>6831</v>
      </c>
      <c r="H29" s="16">
        <f>H30+H31</f>
        <v>7000</v>
      </c>
    </row>
    <row r="30" spans="2:8" x14ac:dyDescent="0.2">
      <c r="B30" s="10"/>
      <c r="C30" s="10"/>
      <c r="D30" s="14">
        <v>3611</v>
      </c>
      <c r="E30" s="14" t="s">
        <v>24</v>
      </c>
      <c r="F30" s="15">
        <v>194</v>
      </c>
      <c r="G30" s="15">
        <v>194</v>
      </c>
      <c r="H30" s="16">
        <v>1000</v>
      </c>
    </row>
    <row r="31" spans="2:8" x14ac:dyDescent="0.2">
      <c r="B31" s="10"/>
      <c r="C31" s="10"/>
      <c r="D31" s="14">
        <v>3612</v>
      </c>
      <c r="E31" s="14" t="s">
        <v>25</v>
      </c>
      <c r="F31" s="15">
        <v>6637</v>
      </c>
      <c r="G31" s="15">
        <v>6637</v>
      </c>
      <c r="H31" s="16">
        <v>6000</v>
      </c>
    </row>
    <row r="32" spans="2:8" x14ac:dyDescent="0.2">
      <c r="B32" s="10"/>
      <c r="C32" s="10">
        <v>362</v>
      </c>
      <c r="D32" s="14"/>
      <c r="E32" s="11" t="s">
        <v>26</v>
      </c>
      <c r="F32" s="12"/>
      <c r="G32" s="12"/>
      <c r="H32" s="16"/>
    </row>
    <row r="33" spans="2:9" x14ac:dyDescent="0.2">
      <c r="B33" s="10"/>
      <c r="C33" s="10">
        <v>363</v>
      </c>
      <c r="D33" s="14"/>
      <c r="E33" s="11" t="s">
        <v>27</v>
      </c>
      <c r="F33" s="12"/>
      <c r="G33" s="12"/>
      <c r="H33" s="16"/>
    </row>
    <row r="34" spans="2:9" x14ac:dyDescent="0.2">
      <c r="B34" s="10"/>
      <c r="C34" s="10"/>
      <c r="D34" s="14">
        <v>3631</v>
      </c>
      <c r="E34" s="14" t="s">
        <v>28</v>
      </c>
      <c r="F34" s="15"/>
      <c r="G34" s="15"/>
      <c r="H34" s="16"/>
    </row>
    <row r="35" spans="2:9" x14ac:dyDescent="0.2">
      <c r="B35" s="10"/>
      <c r="C35" s="10"/>
      <c r="D35" s="14">
        <v>3633</v>
      </c>
      <c r="E35" s="14" t="s">
        <v>27</v>
      </c>
      <c r="F35" s="15"/>
      <c r="G35" s="15"/>
      <c r="H35" s="16"/>
    </row>
    <row r="36" spans="2:9" x14ac:dyDescent="0.2">
      <c r="B36" s="4"/>
      <c r="C36" s="4"/>
      <c r="D36" s="14"/>
      <c r="E36" s="14"/>
      <c r="F36" s="20"/>
      <c r="G36" s="20"/>
      <c r="H36" s="16"/>
    </row>
    <row r="37" spans="2:9" x14ac:dyDescent="0.2">
      <c r="B37" s="4"/>
      <c r="C37" s="4"/>
      <c r="D37" s="14"/>
      <c r="E37" s="14"/>
      <c r="F37" s="20"/>
      <c r="G37" s="20"/>
      <c r="H37" s="16"/>
    </row>
    <row r="38" spans="2:9" x14ac:dyDescent="0.2">
      <c r="B38" s="7">
        <v>4</v>
      </c>
      <c r="C38" s="21"/>
      <c r="D38" s="21"/>
      <c r="E38" s="7" t="s">
        <v>29</v>
      </c>
      <c r="F38" s="8">
        <f>SUM(F39+F49+F77+F81+F88+F95)</f>
        <v>1516157.33</v>
      </c>
      <c r="G38" s="8">
        <f>G39+G49+G77+G81+G88+G95</f>
        <v>1840187</v>
      </c>
      <c r="H38" s="9">
        <f>H39+H49+H77+H81+H88+H95</f>
        <v>1744750</v>
      </c>
    </row>
    <row r="39" spans="2:9" x14ac:dyDescent="0.2">
      <c r="B39" s="7">
        <v>41</v>
      </c>
      <c r="C39" s="21"/>
      <c r="D39" s="21"/>
      <c r="E39" s="7" t="s">
        <v>30</v>
      </c>
      <c r="F39" s="8">
        <f>SUM(F40+F43+F45)</f>
        <v>218691</v>
      </c>
      <c r="G39" s="8">
        <f>SUM(G40+G43+G45)</f>
        <v>261835</v>
      </c>
      <c r="H39" s="9">
        <f>H40+H43+H45</f>
        <v>274900</v>
      </c>
      <c r="I39" s="22"/>
    </row>
    <row r="40" spans="2:9" x14ac:dyDescent="0.2">
      <c r="B40" s="10"/>
      <c r="C40" s="10">
        <v>411</v>
      </c>
      <c r="D40" s="14"/>
      <c r="E40" s="11" t="s">
        <v>31</v>
      </c>
      <c r="F40" s="12">
        <f>SUM(F41+F42)</f>
        <v>165992</v>
      </c>
      <c r="G40" s="12">
        <f>SUM(G41+G42)</f>
        <v>199000</v>
      </c>
      <c r="H40" s="16">
        <v>208900</v>
      </c>
    </row>
    <row r="41" spans="2:9" x14ac:dyDescent="0.2">
      <c r="B41" s="10"/>
      <c r="C41" s="10"/>
      <c r="D41" s="14">
        <v>4111</v>
      </c>
      <c r="E41" s="14" t="s">
        <v>32</v>
      </c>
      <c r="F41" s="15">
        <v>144677</v>
      </c>
      <c r="G41" s="15">
        <v>174000</v>
      </c>
      <c r="H41" s="16">
        <v>182700</v>
      </c>
      <c r="I41" s="22"/>
    </row>
    <row r="42" spans="2:9" x14ac:dyDescent="0.2">
      <c r="B42" s="10"/>
      <c r="C42" s="10"/>
      <c r="D42" s="14">
        <v>4113</v>
      </c>
      <c r="E42" s="14" t="s">
        <v>33</v>
      </c>
      <c r="F42" s="15">
        <v>21315</v>
      </c>
      <c r="G42" s="15">
        <v>25000</v>
      </c>
      <c r="H42" s="16">
        <v>26200</v>
      </c>
    </row>
    <row r="43" spans="2:9" x14ac:dyDescent="0.2">
      <c r="B43" s="10"/>
      <c r="C43" s="10">
        <v>412</v>
      </c>
      <c r="D43" s="14"/>
      <c r="E43" s="11" t="s">
        <v>34</v>
      </c>
      <c r="F43" s="12">
        <f>F44</f>
        <v>25310</v>
      </c>
      <c r="G43" s="12">
        <f>G44</f>
        <v>30000</v>
      </c>
      <c r="H43" s="16">
        <v>31500</v>
      </c>
    </row>
    <row r="44" spans="2:9" x14ac:dyDescent="0.2">
      <c r="B44" s="10"/>
      <c r="C44" s="10"/>
      <c r="D44" s="14">
        <v>4121</v>
      </c>
      <c r="E44" s="14" t="s">
        <v>35</v>
      </c>
      <c r="F44" s="15">
        <v>25310</v>
      </c>
      <c r="G44" s="15">
        <v>30000</v>
      </c>
      <c r="H44" s="16">
        <v>31500</v>
      </c>
    </row>
    <row r="45" spans="2:9" x14ac:dyDescent="0.2">
      <c r="B45" s="10"/>
      <c r="C45" s="10">
        <v>413</v>
      </c>
      <c r="D45" s="14"/>
      <c r="E45" s="11" t="s">
        <v>36</v>
      </c>
      <c r="F45" s="12">
        <f>F46</f>
        <v>27389</v>
      </c>
      <c r="G45" s="12">
        <f>G46</f>
        <v>32835</v>
      </c>
      <c r="H45" s="16">
        <v>34500</v>
      </c>
    </row>
    <row r="46" spans="2:9" x14ac:dyDescent="0.2">
      <c r="B46" s="10"/>
      <c r="C46" s="10"/>
      <c r="D46" s="14">
        <v>4131</v>
      </c>
      <c r="E46" s="14" t="s">
        <v>37</v>
      </c>
      <c r="F46" s="15">
        <v>27389</v>
      </c>
      <c r="G46" s="15">
        <v>32835</v>
      </c>
      <c r="H46" s="16">
        <v>34500</v>
      </c>
    </row>
    <row r="47" spans="2:9" x14ac:dyDescent="0.2">
      <c r="B47" s="10"/>
      <c r="C47" s="10"/>
      <c r="D47" s="14"/>
      <c r="E47" s="14"/>
      <c r="F47" s="15"/>
      <c r="G47" s="15"/>
      <c r="H47" s="16"/>
    </row>
    <row r="48" spans="2:9" x14ac:dyDescent="0.2">
      <c r="B48" s="10"/>
      <c r="C48" s="10"/>
      <c r="D48" s="14"/>
      <c r="E48" s="14"/>
      <c r="F48" s="15"/>
      <c r="G48" s="15"/>
      <c r="H48" s="16"/>
    </row>
    <row r="49" spans="2:8" x14ac:dyDescent="0.2">
      <c r="B49" s="7">
        <v>42</v>
      </c>
      <c r="C49" s="7"/>
      <c r="D49" s="21"/>
      <c r="E49" s="7" t="s">
        <v>38</v>
      </c>
      <c r="F49" s="8">
        <f>SUM(F50+F54+F57+F67+F72)</f>
        <v>358727.33</v>
      </c>
      <c r="G49" s="8">
        <f>SUM(G50+G54+G57+G67+G72)</f>
        <v>473084</v>
      </c>
      <c r="H49" s="9">
        <f>H50+H54+H57+H67+H72</f>
        <v>424150</v>
      </c>
    </row>
    <row r="50" spans="2:8" x14ac:dyDescent="0.2">
      <c r="B50" s="10"/>
      <c r="C50" s="10">
        <v>421</v>
      </c>
      <c r="D50" s="14"/>
      <c r="E50" s="11" t="s">
        <v>39</v>
      </c>
      <c r="F50" s="12">
        <f>SUM(F51:F53)</f>
        <v>8589</v>
      </c>
      <c r="G50" s="12">
        <f>SUM(G51:G53)</f>
        <v>10307</v>
      </c>
      <c r="H50" s="16">
        <f>H51+H52+H53</f>
        <v>10400</v>
      </c>
    </row>
    <row r="51" spans="2:8" x14ac:dyDescent="0.2">
      <c r="B51" s="10"/>
      <c r="C51" s="10"/>
      <c r="D51" s="14">
        <v>4211</v>
      </c>
      <c r="E51" s="14" t="s">
        <v>40</v>
      </c>
      <c r="F51" s="15">
        <v>1214</v>
      </c>
      <c r="G51" s="15">
        <v>1457</v>
      </c>
      <c r="H51" s="16">
        <v>1500</v>
      </c>
    </row>
    <row r="52" spans="2:8" x14ac:dyDescent="0.2">
      <c r="B52" s="10"/>
      <c r="C52" s="10"/>
      <c r="D52" s="14">
        <v>4212</v>
      </c>
      <c r="E52" s="14" t="s">
        <v>41</v>
      </c>
      <c r="F52" s="15">
        <v>7375</v>
      </c>
      <c r="G52" s="15">
        <v>8850</v>
      </c>
      <c r="H52" s="16">
        <v>8900</v>
      </c>
    </row>
    <row r="53" spans="2:8" x14ac:dyDescent="0.2">
      <c r="B53" s="10"/>
      <c r="C53" s="10"/>
      <c r="D53" s="14">
        <v>4213</v>
      </c>
      <c r="E53" s="14" t="s">
        <v>42</v>
      </c>
      <c r="F53" s="15"/>
      <c r="G53" s="15">
        <v>0</v>
      </c>
      <c r="H53" s="16"/>
    </row>
    <row r="54" spans="2:8" x14ac:dyDescent="0.2">
      <c r="B54" s="10"/>
      <c r="C54" s="10">
        <v>424</v>
      </c>
      <c r="D54" s="14"/>
      <c r="E54" s="11" t="s">
        <v>43</v>
      </c>
      <c r="F54" s="12">
        <f>SUM(F55+F56)</f>
        <v>13143</v>
      </c>
      <c r="G54" s="12">
        <f>SUM(G55+G56)</f>
        <v>15773</v>
      </c>
      <c r="H54" s="16">
        <f>H55+H56</f>
        <v>16000</v>
      </c>
    </row>
    <row r="55" spans="2:8" x14ac:dyDescent="0.2">
      <c r="B55" s="10"/>
      <c r="C55" s="10"/>
      <c r="D55" s="14">
        <v>4241</v>
      </c>
      <c r="E55" s="14" t="s">
        <v>44</v>
      </c>
      <c r="F55" s="15">
        <v>12644</v>
      </c>
      <c r="G55" s="15">
        <v>15173</v>
      </c>
      <c r="H55" s="16">
        <v>15500</v>
      </c>
    </row>
    <row r="56" spans="2:8" x14ac:dyDescent="0.2">
      <c r="B56" s="10"/>
      <c r="C56" s="10"/>
      <c r="D56" s="14">
        <v>4243</v>
      </c>
      <c r="E56" s="14" t="s">
        <v>45</v>
      </c>
      <c r="F56" s="15">
        <v>499</v>
      </c>
      <c r="G56" s="15">
        <v>600</v>
      </c>
      <c r="H56" s="16">
        <v>500</v>
      </c>
    </row>
    <row r="57" spans="2:8" x14ac:dyDescent="0.2">
      <c r="B57" s="10"/>
      <c r="C57" s="10">
        <v>425</v>
      </c>
      <c r="D57" s="14"/>
      <c r="E57" s="11" t="s">
        <v>46</v>
      </c>
      <c r="F57" s="12">
        <f>SUM(F58:F66)</f>
        <v>121973.33</v>
      </c>
      <c r="G57" s="12">
        <f>SUM(G58:G66)</f>
        <v>190591</v>
      </c>
      <c r="H57" s="16">
        <f>H58+H59+H60+H61+H62+H63+H64+H65+H66</f>
        <v>141100</v>
      </c>
    </row>
    <row r="58" spans="2:8" x14ac:dyDescent="0.2">
      <c r="B58" s="10"/>
      <c r="C58" s="10"/>
      <c r="D58" s="14">
        <v>4251</v>
      </c>
      <c r="E58" s="14" t="s">
        <v>47</v>
      </c>
      <c r="F58" s="15">
        <v>16664</v>
      </c>
      <c r="G58" s="15">
        <v>19997</v>
      </c>
      <c r="H58" s="16">
        <v>20000</v>
      </c>
    </row>
    <row r="59" spans="2:8" x14ac:dyDescent="0.2">
      <c r="B59" s="10"/>
      <c r="C59" s="10"/>
      <c r="D59" s="14">
        <v>4252</v>
      </c>
      <c r="E59" s="14" t="s">
        <v>48</v>
      </c>
      <c r="F59" s="15">
        <v>8699</v>
      </c>
      <c r="G59" s="15">
        <v>57567</v>
      </c>
      <c r="H59" s="16">
        <v>10000</v>
      </c>
    </row>
    <row r="60" spans="2:8" x14ac:dyDescent="0.2">
      <c r="B60" s="10"/>
      <c r="C60" s="10"/>
      <c r="D60" s="14">
        <v>4253</v>
      </c>
      <c r="E60" s="14" t="s">
        <v>49</v>
      </c>
      <c r="F60" s="15">
        <v>5845.33</v>
      </c>
      <c r="G60" s="15">
        <v>7014</v>
      </c>
      <c r="H60" s="16">
        <v>7200</v>
      </c>
    </row>
    <row r="61" spans="2:8" x14ac:dyDescent="0.2">
      <c r="B61" s="10"/>
      <c r="C61" s="10"/>
      <c r="D61" s="14">
        <v>4254</v>
      </c>
      <c r="E61" s="14" t="s">
        <v>50</v>
      </c>
      <c r="F61" s="15">
        <v>9505</v>
      </c>
      <c r="G61" s="15">
        <v>11406</v>
      </c>
      <c r="H61" s="16">
        <v>11500</v>
      </c>
    </row>
    <row r="62" spans="2:8" x14ac:dyDescent="0.2">
      <c r="B62" s="10"/>
      <c r="C62" s="10"/>
      <c r="D62" s="14">
        <v>4255</v>
      </c>
      <c r="E62" s="14" t="s">
        <v>51</v>
      </c>
      <c r="F62" s="15">
        <v>4018</v>
      </c>
      <c r="G62" s="15">
        <v>4822</v>
      </c>
      <c r="H62" s="16">
        <v>4900</v>
      </c>
    </row>
    <row r="63" spans="2:8" x14ac:dyDescent="0.2">
      <c r="B63" s="10"/>
      <c r="C63" s="10"/>
      <c r="D63" s="14">
        <v>4256</v>
      </c>
      <c r="E63" s="14" t="s">
        <v>52</v>
      </c>
      <c r="F63" s="15">
        <v>28672</v>
      </c>
      <c r="G63" s="15">
        <v>31500</v>
      </c>
      <c r="H63" s="16">
        <v>27000</v>
      </c>
    </row>
    <row r="64" spans="2:8" x14ac:dyDescent="0.2">
      <c r="B64" s="10"/>
      <c r="C64" s="10"/>
      <c r="D64" s="14">
        <v>4257</v>
      </c>
      <c r="E64" s="14" t="s">
        <v>53</v>
      </c>
      <c r="F64" s="15">
        <v>14945</v>
      </c>
      <c r="G64" s="15">
        <v>17934</v>
      </c>
      <c r="H64" s="16">
        <v>20000</v>
      </c>
    </row>
    <row r="65" spans="2:8" x14ac:dyDescent="0.2">
      <c r="B65" s="10"/>
      <c r="C65" s="10"/>
      <c r="D65" s="14">
        <v>4258</v>
      </c>
      <c r="E65" s="14" t="s">
        <v>54</v>
      </c>
      <c r="F65" s="15">
        <v>2063</v>
      </c>
      <c r="G65" s="15">
        <v>2476</v>
      </c>
      <c r="H65" s="16">
        <v>2500</v>
      </c>
    </row>
    <row r="66" spans="2:8" x14ac:dyDescent="0.2">
      <c r="B66" s="10"/>
      <c r="C66" s="10"/>
      <c r="D66" s="14">
        <v>4259</v>
      </c>
      <c r="E66" s="14" t="s">
        <v>55</v>
      </c>
      <c r="F66" s="15">
        <v>31562</v>
      </c>
      <c r="G66" s="15">
        <v>37875</v>
      </c>
      <c r="H66" s="16">
        <v>38000</v>
      </c>
    </row>
    <row r="67" spans="2:8" x14ac:dyDescent="0.2">
      <c r="B67" s="10"/>
      <c r="C67" s="10">
        <v>426</v>
      </c>
      <c r="D67" s="14"/>
      <c r="E67" s="11" t="s">
        <v>56</v>
      </c>
      <c r="F67" s="12">
        <f>SUM(F68:F71)</f>
        <v>208149</v>
      </c>
      <c r="G67" s="12">
        <f>SUM(G68:G71)</f>
        <v>245513</v>
      </c>
      <c r="H67" s="16">
        <f>H68+H69+H70+H71</f>
        <v>246000</v>
      </c>
    </row>
    <row r="68" spans="2:8" x14ac:dyDescent="0.2">
      <c r="B68" s="10"/>
      <c r="C68" s="10"/>
      <c r="D68" s="14">
        <v>4261</v>
      </c>
      <c r="E68" s="14" t="s">
        <v>57</v>
      </c>
      <c r="F68" s="15">
        <v>10471</v>
      </c>
      <c r="G68" s="15">
        <v>12565</v>
      </c>
      <c r="H68" s="16">
        <v>13000</v>
      </c>
    </row>
    <row r="69" spans="2:8" x14ac:dyDescent="0.2">
      <c r="B69" s="10"/>
      <c r="C69" s="10"/>
      <c r="D69" s="14">
        <v>4262</v>
      </c>
      <c r="E69" s="14" t="s">
        <v>58</v>
      </c>
      <c r="F69" s="15">
        <v>16682</v>
      </c>
      <c r="G69" s="15">
        <v>20018</v>
      </c>
      <c r="H69" s="16">
        <v>20000</v>
      </c>
    </row>
    <row r="70" spans="2:8" x14ac:dyDescent="0.2">
      <c r="B70" s="10"/>
      <c r="C70" s="4"/>
      <c r="D70" s="14">
        <v>4263</v>
      </c>
      <c r="E70" s="14" t="s">
        <v>59</v>
      </c>
      <c r="F70" s="15">
        <v>156608</v>
      </c>
      <c r="G70" s="15">
        <v>187930</v>
      </c>
      <c r="H70" s="16">
        <v>188000</v>
      </c>
    </row>
    <row r="71" spans="2:8" x14ac:dyDescent="0.2">
      <c r="B71" s="10"/>
      <c r="C71" s="4"/>
      <c r="D71" s="14">
        <v>4264</v>
      </c>
      <c r="E71" s="14" t="s">
        <v>60</v>
      </c>
      <c r="F71" s="15">
        <v>24388</v>
      </c>
      <c r="G71" s="15">
        <v>25000</v>
      </c>
      <c r="H71" s="16">
        <v>25000</v>
      </c>
    </row>
    <row r="72" spans="2:8" x14ac:dyDescent="0.2">
      <c r="B72" s="10"/>
      <c r="C72" s="10">
        <v>429</v>
      </c>
      <c r="D72" s="14"/>
      <c r="E72" s="11" t="s">
        <v>61</v>
      </c>
      <c r="F72" s="12">
        <f>SUM(F73:F75)</f>
        <v>6873</v>
      </c>
      <c r="G72" s="12">
        <f>SUM(G73:G75)</f>
        <v>10900</v>
      </c>
      <c r="H72" s="16">
        <f>H73+H74+H75</f>
        <v>10650</v>
      </c>
    </row>
    <row r="73" spans="2:8" x14ac:dyDescent="0.2">
      <c r="B73" s="10"/>
      <c r="C73" s="4"/>
      <c r="D73" s="14">
        <v>4291</v>
      </c>
      <c r="E73" s="14" t="s">
        <v>62</v>
      </c>
      <c r="F73" s="15">
        <v>772</v>
      </c>
      <c r="G73" s="15">
        <v>3550</v>
      </c>
      <c r="H73" s="16">
        <v>3550</v>
      </c>
    </row>
    <row r="74" spans="2:8" x14ac:dyDescent="0.2">
      <c r="B74" s="10"/>
      <c r="C74" s="4"/>
      <c r="D74" s="14">
        <v>4292</v>
      </c>
      <c r="E74" s="14" t="s">
        <v>63</v>
      </c>
      <c r="F74" s="15">
        <v>6051</v>
      </c>
      <c r="G74" s="15">
        <v>7300</v>
      </c>
      <c r="H74" s="16">
        <v>7000</v>
      </c>
    </row>
    <row r="75" spans="2:8" x14ac:dyDescent="0.2">
      <c r="B75" s="10"/>
      <c r="C75" s="4"/>
      <c r="D75" s="14">
        <v>4295</v>
      </c>
      <c r="E75" s="14" t="s">
        <v>61</v>
      </c>
      <c r="F75" s="15">
        <v>50</v>
      </c>
      <c r="G75" s="15">
        <v>50</v>
      </c>
      <c r="H75" s="16">
        <v>100</v>
      </c>
    </row>
    <row r="76" spans="2:8" x14ac:dyDescent="0.2">
      <c r="B76" s="10"/>
      <c r="C76" s="4"/>
      <c r="D76" s="14"/>
      <c r="E76" s="14"/>
      <c r="F76" s="15"/>
      <c r="G76" s="15"/>
      <c r="H76" s="16"/>
    </row>
    <row r="77" spans="2:8" x14ac:dyDescent="0.2">
      <c r="B77" s="7">
        <v>43</v>
      </c>
      <c r="C77" s="21"/>
      <c r="D77" s="21"/>
      <c r="E77" s="7" t="s">
        <v>64</v>
      </c>
      <c r="F77" s="8">
        <f>F78</f>
        <v>42832</v>
      </c>
      <c r="G77" s="8">
        <f>G78</f>
        <v>45000</v>
      </c>
      <c r="H77" s="9">
        <v>50000</v>
      </c>
    </row>
    <row r="78" spans="2:8" x14ac:dyDescent="0.2">
      <c r="B78" s="10"/>
      <c r="C78" s="10">
        <v>431</v>
      </c>
      <c r="D78" s="14"/>
      <c r="E78" s="11" t="s">
        <v>65</v>
      </c>
      <c r="F78" s="12">
        <f>F79</f>
        <v>42832</v>
      </c>
      <c r="G78" s="12">
        <f>G79</f>
        <v>45000</v>
      </c>
      <c r="H78" s="16">
        <v>50000</v>
      </c>
    </row>
    <row r="79" spans="2:8" x14ac:dyDescent="0.2">
      <c r="B79" s="10"/>
      <c r="C79" s="10"/>
      <c r="D79" s="14">
        <v>4311</v>
      </c>
      <c r="E79" s="14" t="s">
        <v>65</v>
      </c>
      <c r="F79" s="15">
        <v>42832</v>
      </c>
      <c r="G79" s="15">
        <v>45000</v>
      </c>
      <c r="H79" s="16">
        <v>50000</v>
      </c>
    </row>
    <row r="80" spans="2:8" x14ac:dyDescent="0.2">
      <c r="B80" s="10"/>
      <c r="C80" s="10"/>
      <c r="D80" s="14"/>
      <c r="E80" s="14"/>
      <c r="F80" s="15"/>
      <c r="G80" s="15"/>
      <c r="H80" s="16"/>
    </row>
    <row r="81" spans="2:8" x14ac:dyDescent="0.2">
      <c r="B81" s="7">
        <v>44</v>
      </c>
      <c r="C81" s="7"/>
      <c r="D81" s="21"/>
      <c r="E81" s="7" t="s">
        <v>66</v>
      </c>
      <c r="F81" s="8">
        <f>F82+F84</f>
        <v>2000</v>
      </c>
      <c r="G81" s="8">
        <f>G82+G84</f>
        <v>2381</v>
      </c>
      <c r="H81" s="9">
        <f>H82+H84</f>
        <v>1700</v>
      </c>
    </row>
    <row r="82" spans="2:8" x14ac:dyDescent="0.2">
      <c r="B82" s="10"/>
      <c r="C82" s="10">
        <v>442</v>
      </c>
      <c r="D82" s="14"/>
      <c r="E82" s="11" t="s">
        <v>67</v>
      </c>
      <c r="F82" s="12">
        <f>F83</f>
        <v>222</v>
      </c>
      <c r="G82" s="12">
        <f>G83</f>
        <v>222</v>
      </c>
      <c r="H82" s="16"/>
    </row>
    <row r="83" spans="2:8" x14ac:dyDescent="0.2">
      <c r="B83" s="10"/>
      <c r="C83" s="10"/>
      <c r="D83" s="14">
        <v>4421</v>
      </c>
      <c r="E83" s="14" t="s">
        <v>68</v>
      </c>
      <c r="F83" s="15">
        <v>222</v>
      </c>
      <c r="G83" s="15">
        <v>222</v>
      </c>
      <c r="H83" s="16"/>
    </row>
    <row r="84" spans="2:8" x14ac:dyDescent="0.2">
      <c r="B84" s="10"/>
      <c r="C84" s="10">
        <v>443</v>
      </c>
      <c r="D84" s="14"/>
      <c r="E84" s="11" t="s">
        <v>69</v>
      </c>
      <c r="F84" s="12">
        <f>F85+F86+F87</f>
        <v>1778</v>
      </c>
      <c r="G84" s="12">
        <f>G85+G86+G87</f>
        <v>2159</v>
      </c>
      <c r="H84" s="16">
        <f>H85+H86+H87</f>
        <v>1700</v>
      </c>
    </row>
    <row r="85" spans="2:8" x14ac:dyDescent="0.2">
      <c r="B85" s="10"/>
      <c r="C85" s="10"/>
      <c r="D85" s="14">
        <v>4431</v>
      </c>
      <c r="E85" s="14" t="s">
        <v>70</v>
      </c>
      <c r="F85" s="15">
        <v>1313</v>
      </c>
      <c r="G85" s="15">
        <v>1600</v>
      </c>
      <c r="H85" s="16">
        <v>1700</v>
      </c>
    </row>
    <row r="86" spans="2:8" x14ac:dyDescent="0.2">
      <c r="B86" s="10"/>
      <c r="C86" s="10"/>
      <c r="D86" s="14">
        <v>4433</v>
      </c>
      <c r="E86" s="14" t="s">
        <v>71</v>
      </c>
      <c r="F86" s="15">
        <v>206</v>
      </c>
      <c r="G86" s="15">
        <v>300</v>
      </c>
      <c r="H86" s="16"/>
    </row>
    <row r="87" spans="2:8" x14ac:dyDescent="0.2">
      <c r="B87" s="10"/>
      <c r="C87" s="10"/>
      <c r="D87" s="14">
        <v>4434</v>
      </c>
      <c r="E87" s="14" t="s">
        <v>72</v>
      </c>
      <c r="F87" s="15">
        <v>259</v>
      </c>
      <c r="G87" s="15">
        <v>259</v>
      </c>
      <c r="H87" s="16"/>
    </row>
    <row r="88" spans="2:8" x14ac:dyDescent="0.2">
      <c r="B88" s="7">
        <v>45</v>
      </c>
      <c r="C88" s="7"/>
      <c r="D88" s="21"/>
      <c r="E88" s="7" t="s">
        <v>73</v>
      </c>
      <c r="F88" s="8">
        <f>SUM(F89+F92)</f>
        <v>891839</v>
      </c>
      <c r="G88" s="8">
        <f>SUM(G89+G92)</f>
        <v>1055887</v>
      </c>
      <c r="H88" s="9">
        <f>H89+H92</f>
        <v>992000</v>
      </c>
    </row>
    <row r="89" spans="2:8" x14ac:dyDescent="0.2">
      <c r="B89" s="10"/>
      <c r="C89" s="10">
        <v>451</v>
      </c>
      <c r="D89" s="14"/>
      <c r="E89" s="11" t="s">
        <v>74</v>
      </c>
      <c r="F89" s="12">
        <f>SUM(F90:F91)</f>
        <v>886639</v>
      </c>
      <c r="G89" s="12">
        <f>SUM(G90:G91)</f>
        <v>1050687</v>
      </c>
      <c r="H89" s="16">
        <f>H90+H91</f>
        <v>992000</v>
      </c>
    </row>
    <row r="90" spans="2:8" x14ac:dyDescent="0.2">
      <c r="B90" s="10"/>
      <c r="C90" s="10"/>
      <c r="D90" s="14">
        <v>4511</v>
      </c>
      <c r="E90" s="14" t="s">
        <v>74</v>
      </c>
      <c r="F90" s="15">
        <v>846501</v>
      </c>
      <c r="G90" s="15">
        <v>1008217</v>
      </c>
      <c r="H90" s="16">
        <v>950000</v>
      </c>
    </row>
    <row r="91" spans="2:8" x14ac:dyDescent="0.2">
      <c r="B91" s="10"/>
      <c r="C91" s="10"/>
      <c r="D91" s="14">
        <v>4512</v>
      </c>
      <c r="E91" s="14" t="s">
        <v>75</v>
      </c>
      <c r="F91" s="15">
        <v>40138</v>
      </c>
      <c r="G91" s="15">
        <v>42470</v>
      </c>
      <c r="H91" s="16">
        <v>42000</v>
      </c>
    </row>
    <row r="92" spans="2:8" x14ac:dyDescent="0.2">
      <c r="B92" s="10"/>
      <c r="C92" s="10">
        <v>452</v>
      </c>
      <c r="D92" s="14"/>
      <c r="E92" s="11"/>
      <c r="F92" s="12">
        <f>F93</f>
        <v>5200</v>
      </c>
      <c r="G92" s="12">
        <f>G93</f>
        <v>5200</v>
      </c>
      <c r="H92" s="16"/>
    </row>
    <row r="93" spans="2:8" x14ac:dyDescent="0.2">
      <c r="B93" s="10"/>
      <c r="C93" s="10"/>
      <c r="D93" s="14">
        <v>45219</v>
      </c>
      <c r="E93" s="14" t="s">
        <v>76</v>
      </c>
      <c r="F93" s="15">
        <v>5200</v>
      </c>
      <c r="G93" s="15">
        <v>5200</v>
      </c>
      <c r="H93" s="16"/>
    </row>
    <row r="94" spans="2:8" x14ac:dyDescent="0.2">
      <c r="B94" s="10"/>
      <c r="C94" s="10"/>
      <c r="D94" s="14"/>
      <c r="E94" s="14"/>
      <c r="F94" s="15"/>
      <c r="G94" s="15"/>
      <c r="H94" s="16"/>
    </row>
    <row r="95" spans="2:8" x14ac:dyDescent="0.2">
      <c r="B95" s="7">
        <v>46</v>
      </c>
      <c r="C95" s="7"/>
      <c r="D95" s="21"/>
      <c r="E95" s="7" t="s">
        <v>77</v>
      </c>
      <c r="F95" s="8">
        <f>SUM(F96)</f>
        <v>2068</v>
      </c>
      <c r="G95" s="8">
        <f>SUM(G96)</f>
        <v>2000</v>
      </c>
      <c r="H95" s="9">
        <v>2000</v>
      </c>
    </row>
    <row r="96" spans="2:8" x14ac:dyDescent="0.2">
      <c r="B96" s="10"/>
      <c r="C96" s="10">
        <v>462</v>
      </c>
      <c r="D96" s="14"/>
      <c r="E96" s="11" t="s">
        <v>78</v>
      </c>
      <c r="F96" s="12">
        <f>SUM(F97+F98)</f>
        <v>2068</v>
      </c>
      <c r="G96" s="12">
        <f>SUM(G97+G98)</f>
        <v>2000</v>
      </c>
      <c r="H96" s="16">
        <f>H97+H98</f>
        <v>2000</v>
      </c>
    </row>
    <row r="97" spans="2:8" x14ac:dyDescent="0.2">
      <c r="B97" s="10"/>
      <c r="C97" s="10"/>
      <c r="D97" s="14">
        <v>4622</v>
      </c>
      <c r="E97" s="14" t="s">
        <v>79</v>
      </c>
      <c r="F97" s="15"/>
      <c r="G97" s="15">
        <v>2000</v>
      </c>
      <c r="H97" s="16">
        <v>2000</v>
      </c>
    </row>
    <row r="98" spans="2:8" x14ac:dyDescent="0.2">
      <c r="B98" s="10"/>
      <c r="C98" s="10"/>
      <c r="D98" s="14">
        <v>4624</v>
      </c>
      <c r="E98" s="14" t="s">
        <v>78</v>
      </c>
      <c r="F98" s="15">
        <v>2068</v>
      </c>
      <c r="G98" s="15">
        <v>0</v>
      </c>
      <c r="H98" s="16"/>
    </row>
    <row r="99" spans="2:8" x14ac:dyDescent="0.2">
      <c r="B99" s="23"/>
      <c r="C99" s="24"/>
      <c r="D99" s="25"/>
      <c r="E99" s="11" t="s">
        <v>80</v>
      </c>
      <c r="F99" s="12">
        <f>F10</f>
        <v>1594256</v>
      </c>
      <c r="G99" s="12">
        <f>G10</f>
        <v>1916938</v>
      </c>
      <c r="H99" s="16">
        <f>H10</f>
        <v>1717750</v>
      </c>
    </row>
    <row r="100" spans="2:8" x14ac:dyDescent="0.2">
      <c r="B100" s="23"/>
      <c r="C100" s="24"/>
      <c r="D100" s="25"/>
      <c r="E100" s="11" t="s">
        <v>81</v>
      </c>
      <c r="F100" s="12">
        <f>F38</f>
        <v>1516157.33</v>
      </c>
      <c r="G100" s="12">
        <f>G38</f>
        <v>1840187</v>
      </c>
      <c r="H100" s="16">
        <f>H38</f>
        <v>1744750</v>
      </c>
    </row>
    <row r="101" spans="2:8" x14ac:dyDescent="0.2">
      <c r="B101" s="23"/>
      <c r="C101" s="24"/>
      <c r="D101" s="25"/>
      <c r="E101" s="11" t="s">
        <v>82</v>
      </c>
      <c r="F101" s="12">
        <f>F99-F100</f>
        <v>78098.669999999925</v>
      </c>
      <c r="G101" s="12">
        <f>G99-G100</f>
        <v>76751</v>
      </c>
      <c r="H101" s="16">
        <f>H99-H100</f>
        <v>-27000</v>
      </c>
    </row>
    <row r="102" spans="2:8" x14ac:dyDescent="0.2">
      <c r="B102" s="23"/>
      <c r="C102" s="24"/>
      <c r="D102" s="25"/>
      <c r="E102" s="11" t="s">
        <v>83</v>
      </c>
      <c r="F102" s="12">
        <v>210174</v>
      </c>
      <c r="G102" s="12">
        <v>210174</v>
      </c>
      <c r="H102" s="16">
        <f>G103</f>
        <v>286925</v>
      </c>
    </row>
    <row r="103" spans="2:8" x14ac:dyDescent="0.2">
      <c r="B103" s="26"/>
      <c r="C103" s="24"/>
      <c r="D103" s="25"/>
      <c r="E103" s="11" t="s">
        <v>84</v>
      </c>
      <c r="F103" s="12"/>
      <c r="G103" s="12">
        <f>G102+G101</f>
        <v>286925</v>
      </c>
      <c r="H103" s="16">
        <f>H101+H102</f>
        <v>259925</v>
      </c>
    </row>
    <row r="104" spans="2:8" x14ac:dyDescent="0.2">
      <c r="B104" s="27"/>
      <c r="C104" s="27"/>
      <c r="D104" s="27"/>
      <c r="E104" s="27"/>
      <c r="F104" s="28"/>
      <c r="G104" s="28"/>
    </row>
    <row r="105" spans="2:8" x14ac:dyDescent="0.2">
      <c r="B105" s="29"/>
      <c r="C105" s="29"/>
      <c r="D105" s="29"/>
      <c r="E105" s="29"/>
      <c r="F105" s="29"/>
      <c r="G105" s="29"/>
    </row>
    <row r="107" spans="2:8" x14ac:dyDescent="0.2">
      <c r="E107" s="1" t="s">
        <v>85</v>
      </c>
    </row>
  </sheetData>
  <pageMargins left="0.74791666666666701" right="0.74791666666666701" top="0.98402777777777795" bottom="0.98402777777777795" header="0.51180555555555496" footer="0.51180555555555496"/>
  <pageSetup paperSize="9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J21" sqref="J21"/>
    </sheetView>
  </sheetViews>
  <sheetFormatPr defaultColWidth="8.5703125" defaultRowHeight="12.75" x14ac:dyDescent="0.2"/>
  <sheetData>
    <row r="1" spans="1:4" x14ac:dyDescent="0.2">
      <c r="A1" t="s">
        <v>0</v>
      </c>
    </row>
    <row r="6" spans="1:4" x14ac:dyDescent="0.2">
      <c r="D6" t="s">
        <v>86</v>
      </c>
    </row>
    <row r="10" spans="1:4" x14ac:dyDescent="0.2">
      <c r="A10" t="s">
        <v>87</v>
      </c>
    </row>
    <row r="11" spans="1:4" x14ac:dyDescent="0.2">
      <c r="A11" t="s">
        <v>88</v>
      </c>
    </row>
    <row r="14" spans="1:4" x14ac:dyDescent="0.2">
      <c r="A14" t="s">
        <v>89</v>
      </c>
    </row>
    <row r="15" spans="1:4" x14ac:dyDescent="0.2">
      <c r="A15" t="s">
        <v>90</v>
      </c>
    </row>
    <row r="16" spans="1:4" x14ac:dyDescent="0.2">
      <c r="A16" t="s">
        <v>91</v>
      </c>
    </row>
    <row r="17" spans="1:1" x14ac:dyDescent="0.2">
      <c r="A17" t="s">
        <v>92</v>
      </c>
    </row>
  </sheetData>
  <pageMargins left="0.74791666666666701" right="0.74791666666666701" top="0.98402777777777795" bottom="0.9840277777777779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dc:description/>
  <cp:lastModifiedBy>Korisnik</cp:lastModifiedBy>
  <cp:revision>11</cp:revision>
  <cp:lastPrinted>2023-11-29T15:23:52Z</cp:lastPrinted>
  <dcterms:created xsi:type="dcterms:W3CDTF">2018-12-14T06:53:22Z</dcterms:created>
  <dcterms:modified xsi:type="dcterms:W3CDTF">2024-11-19T09:05:43Z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